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1640" activeTab="0"/>
  </bookViews>
  <sheets>
    <sheet name="Intro" sheetId="1" r:id="rId1"/>
    <sheet name="No Ri" sheetId="2" r:id="rId2"/>
    <sheet name="With Ri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<sst xmlns="http://schemas.openxmlformats.org/spreadsheetml/2006/main" count="65" uniqueCount="32">
  <si>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Switch Pos</t>
  </si>
  <si>
    <t>Attenuation</t>
  </si>
  <si>
    <t>[dB]</t>
  </si>
  <si>
    <t>Ra [Ohm]</t>
  </si>
  <si>
    <t>Rb [Ohm]</t>
  </si>
  <si>
    <t>Impedance</t>
  </si>
  <si>
    <t>Ri [Ohm]</t>
  </si>
  <si>
    <t xml:space="preserve">Voltate-divider attenuator. Ra=fixed serial resistor, Rb=shunt resistor. </t>
  </si>
  <si>
    <t>The values for the shunt resistors Rb and the total impedance of the attenuator will be calculated (boxed fields)</t>
  </si>
  <si>
    <t xml:space="preserve">Voltate-divider attenuator. Ra=fixed serial resistor, Rb=shunt resistor, Ri=input ground resistor || Rb. </t>
  </si>
  <si>
    <t>step [dB]</t>
  </si>
  <si>
    <t>[Ohm]</t>
  </si>
  <si>
    <t>The values for the Attenuation and the total impedance will be calculated (boxed fields)</t>
  </si>
  <si>
    <t xml:space="preserve">You can use this form to calculate the actual attenuation curve when choosing standard </t>
  </si>
  <si>
    <t>resistor values (on the basis of the results obtained in the first step)</t>
  </si>
  <si>
    <t>1: Select desired attenuation at switch position, the serial resistor and the input ground resistor (blue fields)</t>
  </si>
  <si>
    <t>1: Select desired attenuation at switch position and the serial resistor (blue fields)</t>
  </si>
  <si>
    <t xml:space="preserve">This Excel program helps you to design voltage-divider (or shunt)-type </t>
  </si>
  <si>
    <t xml:space="preserve">attenuators. You are allowed to use it freely for do-it-yourself purposes. </t>
  </si>
  <si>
    <t>The copyright is owned by Michael Feuerbacher</t>
  </si>
  <si>
    <t xml:space="preserve">at the input. This resistor is present in most amplifiers either in order to </t>
  </si>
  <si>
    <t>to provide a defined ground level or when a break-before-make switch is</t>
  </si>
  <si>
    <t>This spreadsheet was downloaded from http://DogBreath.de</t>
  </si>
  <si>
    <t>The spreadsheet offers two options - with and without ground resistor (Ri)</t>
  </si>
  <si>
    <t>used for the attenuator.</t>
  </si>
  <si>
    <t xml:space="preserve">2: Select the shunt resistor, input resistor, and serial resistor values (red fields) </t>
  </si>
  <si>
    <t>The taper (characteristic attenuation curve) will be shown in the diagram by a blue line</t>
  </si>
  <si>
    <t>The taper (characteristic attenuation curve) will be shown in the diagram by a red line. Try</t>
  </si>
  <si>
    <t>to fit the ideal (blue) curve as good as possible using standard resistor values</t>
  </si>
  <si>
    <t xml:space="preserve">2: Select the shunt resistor and serial resistor values (red fields) </t>
  </si>
  <si>
    <t>© Mick Feuerbacher</t>
  </si>
  <si>
    <r>
      <t xml:space="preserve">November 2005                                                             </t>
    </r>
    <r>
      <rPr>
        <b/>
        <sz val="10"/>
        <rFont val="Arial"/>
        <family val="2"/>
      </rPr>
      <t>Version 2.0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</si>
</sst>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6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2" borderId="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0" fillId="2" borderId="1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Attenuator taper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65"/>
          <c:w val="0.85225"/>
          <c:h val="0.8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 Ri'!$B$11:$B$22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 Ri'!$D$36:$D$47</c:f>
              <c:numCache/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Attenuation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Attenuator taper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1025"/>
          <c:w val="0.7905"/>
          <c:h val="0.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'With Ri'!$B$11:$B$22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'With Ri'!$E$36:$E$47</c:f>
              <c:numCache/>
            </c:numRef>
          </c:val>
          <c:smooth val="0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Attenuation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10</xdr:col>
      <xdr:colOff>647700</xdr:colOff>
      <xdr:row>21</xdr:row>
      <xdr:rowOff>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133475"/>
          <a:ext cx="2933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14</xdr:col>
      <xdr:colOff>47625</xdr:colOff>
      <xdr:row>48</xdr:row>
      <xdr:rowOff>123825</xdr:rowOff>
    </xdr:to>
    <xdr:graphicFrame>
      <xdr:nvGraphicFramePr>
        <xdr:cNvPr id="2" name="Chart 46"/>
        <xdr:cNvGraphicFramePr/>
      </xdr:nvGraphicFramePr>
      <xdr:xfrm>
        <a:off x="5267325" y="3562350"/>
        <a:ext cx="53816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11</xdr:col>
      <xdr:colOff>647700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133475"/>
          <a:ext cx="2933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9525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6029325" y="3562350"/>
        <a:ext cx="5343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30" customWidth="1"/>
    <col min="2" max="2" width="61.28125" style="30" bestFit="1" customWidth="1"/>
    <col min="3" max="16384" width="11.421875" style="30" customWidth="1"/>
  </cols>
  <sheetData>
    <row r="7" ht="12.75">
      <c r="B7" s="29"/>
    </row>
    <row r="8" ht="12.75">
      <c r="B8" s="31" t="s">
        <v>17</v>
      </c>
    </row>
    <row r="9" ht="12.75">
      <c r="B9" s="31" t="s">
        <v>18</v>
      </c>
    </row>
    <row r="10" ht="12.75">
      <c r="B10" s="31"/>
    </row>
    <row r="11" ht="12.75">
      <c r="B11" s="31" t="s">
        <v>23</v>
      </c>
    </row>
    <row r="12" ht="12.75">
      <c r="B12" s="31" t="s">
        <v>20</v>
      </c>
    </row>
    <row r="13" ht="12.75">
      <c r="B13" s="31" t="s">
        <v>21</v>
      </c>
    </row>
    <row r="14" ht="12.75">
      <c r="B14" s="31" t="s">
        <v>24</v>
      </c>
    </row>
    <row r="15" ht="12.75">
      <c r="B15" s="31"/>
    </row>
    <row r="16" ht="12.75">
      <c r="B16" s="31" t="s">
        <v>22</v>
      </c>
    </row>
    <row r="17" ht="12.75">
      <c r="B17" s="31"/>
    </row>
    <row r="18" ht="12.75">
      <c r="B18" s="31" t="s">
        <v>19</v>
      </c>
    </row>
    <row r="19" ht="12.75">
      <c r="B19" s="31"/>
    </row>
    <row r="20" ht="12.75">
      <c r="B20" s="31"/>
    </row>
    <row r="21" ht="12.75">
      <c r="B21" s="31"/>
    </row>
    <row r="22" ht="12.75">
      <c r="B22" s="32" t="s">
        <v>31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1" sqref="J1"/>
    </sheetView>
  </sheetViews>
  <sheetFormatPr defaultColWidth="11.421875" defaultRowHeight="12.75"/>
  <cols>
    <col min="1" max="1" width="10.421875" style="0" customWidth="1"/>
    <col min="3" max="3" width="11.421875" style="1" customWidth="1"/>
    <col min="5" max="5" width="11.421875" style="1" customWidth="1"/>
  </cols>
  <sheetData>
    <row r="1" spans="1:5" s="15" customFormat="1" ht="12.75">
      <c r="A1" s="15" t="s">
        <v>7</v>
      </c>
      <c r="C1" s="16"/>
      <c r="E1" s="16"/>
    </row>
    <row r="2" spans="3:5" ht="12.75">
      <c r="C2"/>
      <c r="E2"/>
    </row>
    <row r="3" ht="12.75">
      <c r="A3" t="s">
        <v>16</v>
      </c>
    </row>
    <row r="4" ht="12.75">
      <c r="A4" t="s">
        <v>8</v>
      </c>
    </row>
    <row r="5" ht="12.75">
      <c r="A5" t="s">
        <v>26</v>
      </c>
    </row>
    <row r="6" ht="12.75">
      <c r="F6" s="5"/>
    </row>
    <row r="7" ht="12.75">
      <c r="F7" s="5"/>
    </row>
    <row r="8" spans="1:5" ht="12.75">
      <c r="A8" s="5" t="s">
        <v>0</v>
      </c>
      <c r="B8" s="5" t="s">
        <v>1</v>
      </c>
      <c r="C8" s="5" t="s">
        <v>3</v>
      </c>
      <c r="D8" s="6" t="s">
        <v>4</v>
      </c>
      <c r="E8" s="7" t="s">
        <v>5</v>
      </c>
    </row>
    <row r="9" spans="1:5" ht="12.75">
      <c r="A9" s="5"/>
      <c r="B9" s="5" t="s">
        <v>2</v>
      </c>
      <c r="C9" s="27">
        <v>10000</v>
      </c>
      <c r="D9" s="8"/>
      <c r="E9" s="9" t="s">
        <v>11</v>
      </c>
    </row>
    <row r="10" spans="4:5" ht="12.75">
      <c r="D10" s="13"/>
      <c r="E10" s="25"/>
    </row>
    <row r="11" spans="1:5" ht="12.75">
      <c r="A11">
        <v>1</v>
      </c>
      <c r="B11" s="28">
        <v>49</v>
      </c>
      <c r="C11" s="1">
        <f>C9</f>
        <v>10000</v>
      </c>
      <c r="D11" s="4">
        <f>C11*10^(-B11/20)/(1-10^(-B11/20))</f>
        <v>35.60767973866572</v>
      </c>
      <c r="E11" s="4">
        <f>C11+D11</f>
        <v>10035.607679738665</v>
      </c>
    </row>
    <row r="12" spans="1:5" ht="12.75">
      <c r="A12">
        <v>2</v>
      </c>
      <c r="B12" s="28">
        <v>46</v>
      </c>
      <c r="C12" s="1">
        <f>C11</f>
        <v>10000</v>
      </c>
      <c r="D12" s="4">
        <f>C12*10^(-B12/20)/(1-10^(-B12/20))</f>
        <v>50.371177272645475</v>
      </c>
      <c r="E12" s="4">
        <f aca="true" t="shared" si="0" ref="E12:E22">C12+D12</f>
        <v>10050.371177272646</v>
      </c>
    </row>
    <row r="13" spans="1:5" ht="12.75">
      <c r="A13">
        <v>3</v>
      </c>
      <c r="B13" s="28">
        <v>43</v>
      </c>
      <c r="C13" s="1">
        <f aca="true" t="shared" si="1" ref="C13:C22">C12</f>
        <v>10000</v>
      </c>
      <c r="D13" s="4">
        <f aca="true" t="shared" si="2" ref="D13:D22">C13*10^(-B13/20)/(1-10^(-B13/20))</f>
        <v>71.29933910389356</v>
      </c>
      <c r="E13" s="4">
        <f t="shared" si="0"/>
        <v>10071.299339103894</v>
      </c>
    </row>
    <row r="14" spans="1:5" ht="12.75">
      <c r="A14">
        <v>4</v>
      </c>
      <c r="B14" s="28">
        <v>40</v>
      </c>
      <c r="C14" s="1">
        <f t="shared" si="1"/>
        <v>10000</v>
      </c>
      <c r="D14" s="4">
        <f t="shared" si="2"/>
        <v>101.01010101010101</v>
      </c>
      <c r="E14" s="4">
        <f t="shared" si="0"/>
        <v>10101.0101010101</v>
      </c>
    </row>
    <row r="15" spans="1:5" ht="12.75">
      <c r="A15">
        <v>5</v>
      </c>
      <c r="B15" s="28">
        <v>37</v>
      </c>
      <c r="C15" s="1">
        <f t="shared" si="1"/>
        <v>10000</v>
      </c>
      <c r="D15" s="4">
        <f t="shared" si="2"/>
        <v>143.27760441771153</v>
      </c>
      <c r="E15" s="4">
        <f t="shared" si="0"/>
        <v>10143.277604417712</v>
      </c>
    </row>
    <row r="16" spans="1:5" ht="12.75">
      <c r="A16">
        <v>6</v>
      </c>
      <c r="B16" s="28">
        <v>34</v>
      </c>
      <c r="C16" s="1">
        <f t="shared" si="1"/>
        <v>10000</v>
      </c>
      <c r="D16" s="4">
        <f t="shared" si="2"/>
        <v>203.5883531856673</v>
      </c>
      <c r="E16" s="4">
        <f t="shared" si="0"/>
        <v>10203.588353185667</v>
      </c>
    </row>
    <row r="17" spans="1:5" ht="12.75">
      <c r="A17">
        <v>7</v>
      </c>
      <c r="B17" s="28">
        <v>30</v>
      </c>
      <c r="C17" s="1">
        <f t="shared" si="1"/>
        <v>10000</v>
      </c>
      <c r="D17" s="4">
        <f t="shared" si="2"/>
        <v>326.554320337175</v>
      </c>
      <c r="E17" s="4">
        <f t="shared" si="0"/>
        <v>10326.554320337174</v>
      </c>
    </row>
    <row r="18" spans="1:5" ht="12.75">
      <c r="A18">
        <v>8</v>
      </c>
      <c r="B18" s="28">
        <v>26</v>
      </c>
      <c r="C18" s="1">
        <f t="shared" si="1"/>
        <v>10000</v>
      </c>
      <c r="D18" s="4">
        <f t="shared" si="2"/>
        <v>527.6314482179844</v>
      </c>
      <c r="E18" s="4">
        <f t="shared" si="0"/>
        <v>10527.631448217984</v>
      </c>
    </row>
    <row r="19" spans="1:5" ht="12.75">
      <c r="A19">
        <v>9</v>
      </c>
      <c r="B19" s="28">
        <v>21</v>
      </c>
      <c r="C19" s="1">
        <f t="shared" si="1"/>
        <v>10000</v>
      </c>
      <c r="D19" s="4">
        <f t="shared" si="2"/>
        <v>978.4559131889628</v>
      </c>
      <c r="E19" s="4">
        <f t="shared" si="0"/>
        <v>10978.455913188962</v>
      </c>
    </row>
    <row r="20" spans="1:5" ht="12.75">
      <c r="A20">
        <v>10</v>
      </c>
      <c r="B20" s="28">
        <v>16</v>
      </c>
      <c r="C20" s="1">
        <f t="shared" si="1"/>
        <v>10000</v>
      </c>
      <c r="D20" s="4">
        <f t="shared" si="2"/>
        <v>1883.3904651587386</v>
      </c>
      <c r="E20" s="4">
        <f t="shared" si="0"/>
        <v>11883.390465158738</v>
      </c>
    </row>
    <row r="21" spans="1:5" ht="12.75">
      <c r="A21">
        <v>11</v>
      </c>
      <c r="B21" s="28">
        <v>10</v>
      </c>
      <c r="C21" s="1">
        <f t="shared" si="1"/>
        <v>10000</v>
      </c>
      <c r="D21" s="4">
        <f t="shared" si="2"/>
        <v>4624.752955742644</v>
      </c>
      <c r="E21" s="4">
        <f t="shared" si="0"/>
        <v>14624.752955742644</v>
      </c>
    </row>
    <row r="22" spans="1:5" ht="12.75">
      <c r="A22">
        <v>12</v>
      </c>
      <c r="B22" s="28">
        <v>4</v>
      </c>
      <c r="C22" s="1">
        <f t="shared" si="1"/>
        <v>10000</v>
      </c>
      <c r="D22" s="3">
        <f t="shared" si="2"/>
        <v>17097.13863811955</v>
      </c>
      <c r="E22" s="3">
        <f t="shared" si="0"/>
        <v>27097.13863811955</v>
      </c>
    </row>
    <row r="23" spans="2:5" ht="12.75">
      <c r="B23" s="2"/>
      <c r="D23" s="17"/>
      <c r="E23" s="17"/>
    </row>
    <row r="25" ht="12.75">
      <c r="A25" t="s">
        <v>29</v>
      </c>
    </row>
    <row r="26" ht="12.75">
      <c r="A26" t="s">
        <v>12</v>
      </c>
    </row>
    <row r="28" ht="12.75">
      <c r="A28" t="s">
        <v>13</v>
      </c>
    </row>
    <row r="29" ht="12.75">
      <c r="A29" t="s">
        <v>14</v>
      </c>
    </row>
    <row r="30" ht="12.75">
      <c r="A30" t="s">
        <v>27</v>
      </c>
    </row>
    <row r="31" ht="12.75">
      <c r="A31" t="s">
        <v>28</v>
      </c>
    </row>
    <row r="33" spans="1:6" ht="12.75">
      <c r="A33" s="5" t="s">
        <v>0</v>
      </c>
      <c r="B33" s="5" t="s">
        <v>3</v>
      </c>
      <c r="C33" s="18" t="s">
        <v>4</v>
      </c>
      <c r="D33" s="21" t="s">
        <v>1</v>
      </c>
      <c r="E33" s="21" t="s">
        <v>1</v>
      </c>
      <c r="F33" s="7" t="s">
        <v>5</v>
      </c>
    </row>
    <row r="34" spans="1:6" ht="12.75">
      <c r="A34" s="5"/>
      <c r="B34" s="35">
        <v>10000</v>
      </c>
      <c r="C34" s="18"/>
      <c r="D34" s="22" t="s">
        <v>2</v>
      </c>
      <c r="E34" s="22" t="s">
        <v>10</v>
      </c>
      <c r="F34" s="12" t="s">
        <v>11</v>
      </c>
    </row>
    <row r="35" spans="2:6" ht="12.75">
      <c r="B35" s="1"/>
      <c r="C35" s="19"/>
      <c r="D35" s="20"/>
      <c r="E35" s="20"/>
      <c r="F35" s="25"/>
    </row>
    <row r="36" spans="1:6" ht="12.75">
      <c r="A36">
        <v>1</v>
      </c>
      <c r="B36" s="1">
        <f>B34</f>
        <v>10000</v>
      </c>
      <c r="C36" s="34">
        <v>33</v>
      </c>
      <c r="D36" s="23">
        <f>-20*LOG(C36/(C36+B36),10)</f>
        <v>49.658337447370215</v>
      </c>
      <c r="E36" s="23"/>
      <c r="F36" s="4">
        <f>B36+C36</f>
        <v>10033</v>
      </c>
    </row>
    <row r="37" spans="1:6" ht="12.75">
      <c r="A37">
        <v>2</v>
      </c>
      <c r="B37" s="1">
        <f>B36</f>
        <v>10000</v>
      </c>
      <c r="C37" s="34">
        <v>47</v>
      </c>
      <c r="D37" s="23">
        <f aca="true" t="shared" si="3" ref="D37:D47">-20*LOG(C37/(C37+B37),10)</f>
        <v>46.59877088647623</v>
      </c>
      <c r="E37" s="23">
        <f>D36-D37</f>
        <v>3.059566560893984</v>
      </c>
      <c r="F37" s="4">
        <f aca="true" t="shared" si="4" ref="F37:F47">B37+C37</f>
        <v>10047</v>
      </c>
    </row>
    <row r="38" spans="1:6" ht="12.75">
      <c r="A38">
        <v>3</v>
      </c>
      <c r="B38" s="1">
        <f aca="true" t="shared" si="5" ref="B38:B47">B37</f>
        <v>10000</v>
      </c>
      <c r="C38" s="34">
        <v>68</v>
      </c>
      <c r="D38" s="23">
        <f t="shared" si="3"/>
        <v>43.40868588340177</v>
      </c>
      <c r="E38" s="23">
        <f aca="true" t="shared" si="6" ref="E38:E47">D37-D38</f>
        <v>3.190085003074458</v>
      </c>
      <c r="F38" s="4">
        <f t="shared" si="4"/>
        <v>10068</v>
      </c>
    </row>
    <row r="39" spans="1:6" ht="12.75">
      <c r="A39">
        <v>4</v>
      </c>
      <c r="B39" s="1">
        <f t="shared" si="5"/>
        <v>10000</v>
      </c>
      <c r="C39" s="34">
        <v>100</v>
      </c>
      <c r="D39" s="23">
        <f t="shared" si="3"/>
        <v>40.086427475652854</v>
      </c>
      <c r="E39" s="23">
        <f t="shared" si="6"/>
        <v>3.322258407748919</v>
      </c>
      <c r="F39" s="4">
        <f t="shared" si="4"/>
        <v>10100</v>
      </c>
    </row>
    <row r="40" spans="1:6" ht="12.75">
      <c r="A40">
        <v>5</v>
      </c>
      <c r="B40" s="1">
        <f t="shared" si="5"/>
        <v>10000</v>
      </c>
      <c r="C40" s="34">
        <v>150</v>
      </c>
      <c r="D40" s="23">
        <f t="shared" si="3"/>
        <v>36.607495663871006</v>
      </c>
      <c r="E40" s="23">
        <f t="shared" si="6"/>
        <v>3.478931811781848</v>
      </c>
      <c r="F40" s="4">
        <f t="shared" si="4"/>
        <v>10150</v>
      </c>
    </row>
    <row r="41" spans="1:6" ht="12.75">
      <c r="A41">
        <v>6</v>
      </c>
      <c r="B41" s="1">
        <f t="shared" si="5"/>
        <v>10000</v>
      </c>
      <c r="C41" s="34">
        <v>200</v>
      </c>
      <c r="D41" s="23">
        <f t="shared" si="3"/>
        <v>34.15140352195873</v>
      </c>
      <c r="E41" s="23">
        <f t="shared" si="6"/>
        <v>2.456092141912279</v>
      </c>
      <c r="F41" s="4">
        <f t="shared" si="4"/>
        <v>10200</v>
      </c>
    </row>
    <row r="42" spans="1:6" ht="12.75">
      <c r="A42">
        <v>7</v>
      </c>
      <c r="B42" s="1">
        <f t="shared" si="5"/>
        <v>10000</v>
      </c>
      <c r="C42" s="34">
        <v>330</v>
      </c>
      <c r="D42" s="23">
        <f t="shared" si="3"/>
        <v>29.91172763283466</v>
      </c>
      <c r="E42" s="23">
        <f t="shared" si="6"/>
        <v>4.239675889124069</v>
      </c>
      <c r="F42" s="4">
        <f t="shared" si="4"/>
        <v>10330</v>
      </c>
    </row>
    <row r="43" spans="1:6" ht="12.75">
      <c r="A43">
        <v>8</v>
      </c>
      <c r="B43" s="1">
        <f t="shared" si="5"/>
        <v>10000</v>
      </c>
      <c r="C43" s="34">
        <v>560</v>
      </c>
      <c r="D43" s="23">
        <f t="shared" si="3"/>
        <v>25.509517823831857</v>
      </c>
      <c r="E43" s="23">
        <f t="shared" si="6"/>
        <v>4.402209809002802</v>
      </c>
      <c r="F43" s="4">
        <f t="shared" si="4"/>
        <v>10560</v>
      </c>
    </row>
    <row r="44" spans="1:6" ht="12.75">
      <c r="A44">
        <v>9</v>
      </c>
      <c r="B44" s="1">
        <f t="shared" si="5"/>
        <v>10000</v>
      </c>
      <c r="C44" s="34">
        <v>1000</v>
      </c>
      <c r="D44" s="23">
        <f t="shared" si="3"/>
        <v>20.8278537031645</v>
      </c>
      <c r="E44" s="23">
        <f t="shared" si="6"/>
        <v>4.681664120667357</v>
      </c>
      <c r="F44" s="4">
        <f t="shared" si="4"/>
        <v>11000</v>
      </c>
    </row>
    <row r="45" spans="1:6" ht="12.75">
      <c r="A45">
        <v>10</v>
      </c>
      <c r="B45" s="1">
        <f t="shared" si="5"/>
        <v>10000</v>
      </c>
      <c r="C45" s="34">
        <v>1800</v>
      </c>
      <c r="D45" s="23">
        <f t="shared" si="3"/>
        <v>16.332190044056382</v>
      </c>
      <c r="E45" s="23">
        <f t="shared" si="6"/>
        <v>4.495663659108118</v>
      </c>
      <c r="F45" s="4">
        <f t="shared" si="4"/>
        <v>11800</v>
      </c>
    </row>
    <row r="46" spans="1:6" ht="12.75">
      <c r="A46">
        <v>11</v>
      </c>
      <c r="B46" s="1">
        <f t="shared" si="5"/>
        <v>10000</v>
      </c>
      <c r="C46" s="34">
        <v>4700</v>
      </c>
      <c r="D46" s="23">
        <f t="shared" si="3"/>
        <v>9.904389536249171</v>
      </c>
      <c r="E46" s="23">
        <f t="shared" si="6"/>
        <v>6.427800507807211</v>
      </c>
      <c r="F46" s="4">
        <f t="shared" si="4"/>
        <v>14700</v>
      </c>
    </row>
    <row r="47" spans="1:6" ht="12.75">
      <c r="A47">
        <v>12</v>
      </c>
      <c r="B47" s="1">
        <f t="shared" si="5"/>
        <v>10000</v>
      </c>
      <c r="C47" s="34">
        <v>18000</v>
      </c>
      <c r="D47" s="24">
        <f t="shared" si="3"/>
        <v>3.837710524778262</v>
      </c>
      <c r="E47" s="24">
        <f t="shared" si="6"/>
        <v>6.066679011470909</v>
      </c>
      <c r="F47" s="3">
        <f t="shared" si="4"/>
        <v>28000</v>
      </c>
    </row>
    <row r="50" ht="12.75">
      <c r="A50" t="s">
        <v>30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1" sqref="J1"/>
    </sheetView>
  </sheetViews>
  <sheetFormatPr defaultColWidth="11.421875" defaultRowHeight="12.75"/>
  <cols>
    <col min="1" max="1" width="10.421875" style="0" customWidth="1"/>
    <col min="3" max="3" width="11.421875" style="5" customWidth="1"/>
    <col min="4" max="4" width="11.421875" style="1" customWidth="1"/>
    <col min="6" max="6" width="11.421875" style="1" customWidth="1"/>
  </cols>
  <sheetData>
    <row r="1" spans="1:6" s="15" customFormat="1" ht="12.75">
      <c r="A1" s="15" t="s">
        <v>9</v>
      </c>
      <c r="C1" s="33"/>
      <c r="D1" s="16"/>
      <c r="F1" s="16"/>
    </row>
    <row r="2" spans="3:6" s="15" customFormat="1" ht="12.75">
      <c r="C2" s="33"/>
      <c r="D2" s="16"/>
      <c r="F2" s="16"/>
    </row>
    <row r="3" spans="1:6" ht="12.75">
      <c r="A3" t="s">
        <v>15</v>
      </c>
      <c r="C3" s="10"/>
      <c r="D3"/>
      <c r="E3" s="1"/>
      <c r="F3"/>
    </row>
    <row r="4" spans="1:6" ht="12.75">
      <c r="A4" t="s">
        <v>8</v>
      </c>
      <c r="C4" s="10"/>
      <c r="D4"/>
      <c r="E4" s="1"/>
      <c r="F4"/>
    </row>
    <row r="5" spans="1:6" ht="12.75">
      <c r="A5" t="s">
        <v>26</v>
      </c>
      <c r="C5" s="10"/>
      <c r="D5"/>
      <c r="E5" s="1"/>
      <c r="F5"/>
    </row>
    <row r="8" spans="1:6" ht="12.75">
      <c r="A8" s="5" t="s">
        <v>0</v>
      </c>
      <c r="B8" s="5" t="s">
        <v>1</v>
      </c>
      <c r="C8" s="5" t="s">
        <v>6</v>
      </c>
      <c r="D8" s="5" t="s">
        <v>3</v>
      </c>
      <c r="E8" s="6" t="s">
        <v>4</v>
      </c>
      <c r="F8" s="7" t="s">
        <v>5</v>
      </c>
    </row>
    <row r="9" spans="1:6" ht="12.75">
      <c r="A9" s="5"/>
      <c r="B9" s="5" t="s">
        <v>2</v>
      </c>
      <c r="C9" s="27">
        <v>22000</v>
      </c>
      <c r="D9" s="27">
        <v>10000</v>
      </c>
      <c r="E9" s="11"/>
      <c r="F9" s="9" t="s">
        <v>11</v>
      </c>
    </row>
    <row r="10" spans="1:6" ht="12.75">
      <c r="A10" s="5"/>
      <c r="B10" s="5"/>
      <c r="D10" s="10"/>
      <c r="E10" s="14"/>
      <c r="F10" s="7"/>
    </row>
    <row r="11" spans="1:6" ht="12.75">
      <c r="A11" s="5">
        <v>1</v>
      </c>
      <c r="B11" s="28">
        <v>49</v>
      </c>
      <c r="C11" s="10">
        <f>C9</f>
        <v>22000</v>
      </c>
      <c r="D11" s="10">
        <f>D9</f>
        <v>10000</v>
      </c>
      <c r="E11" s="12">
        <f>-D11/((D11/C11)+1-10^(B11/20))</f>
        <v>35.66540529910391</v>
      </c>
      <c r="F11" s="12">
        <f>D11+(E11*C11/(E11+C11))</f>
        <v>10035.607679738665</v>
      </c>
    </row>
    <row r="12" spans="1:6" ht="12.75">
      <c r="A12" s="5">
        <v>2</v>
      </c>
      <c r="B12" s="28">
        <v>46</v>
      </c>
      <c r="C12" s="10">
        <f>C11</f>
        <v>22000</v>
      </c>
      <c r="D12" s="10">
        <f>D11</f>
        <v>10000</v>
      </c>
      <c r="E12" s="12">
        <f>-D12/((D12/C12)+1-10^(B12/20))</f>
        <v>50.48677173304952</v>
      </c>
      <c r="F12" s="12">
        <f>D12+(E12*C12/(E12+C12))</f>
        <v>10050.371177272646</v>
      </c>
    </row>
    <row r="13" spans="1:6" ht="12.75">
      <c r="A13" s="5">
        <v>3</v>
      </c>
      <c r="B13" s="28">
        <v>43</v>
      </c>
      <c r="C13" s="10">
        <f aca="true" t="shared" si="0" ref="C13:C22">C12</f>
        <v>22000</v>
      </c>
      <c r="D13" s="10">
        <f aca="true" t="shared" si="1" ref="D13:D22">D12</f>
        <v>10000</v>
      </c>
      <c r="E13" s="12">
        <f>-D13/((D13/C13)+1-10^(B13/20))</f>
        <v>71.53116295133735</v>
      </c>
      <c r="F13" s="12">
        <f aca="true" t="shared" si="2" ref="F13:F22">D13+(E13*C13/(E13+C13))</f>
        <v>10071.299339103894</v>
      </c>
    </row>
    <row r="14" spans="1:6" ht="12.75">
      <c r="A14" s="5">
        <v>4</v>
      </c>
      <c r="B14" s="28">
        <v>40</v>
      </c>
      <c r="C14" s="10">
        <f t="shared" si="0"/>
        <v>22000</v>
      </c>
      <c r="D14" s="10">
        <f t="shared" si="1"/>
        <v>10000</v>
      </c>
      <c r="E14" s="12">
        <f>-D14/((D14/C14)+1-10^(B14/20))</f>
        <v>101.4760147601476</v>
      </c>
      <c r="F14" s="12">
        <f t="shared" si="2"/>
        <v>10101.0101010101</v>
      </c>
    </row>
    <row r="15" spans="1:6" ht="12.75">
      <c r="A15" s="5">
        <v>5</v>
      </c>
      <c r="B15" s="28">
        <v>37</v>
      </c>
      <c r="C15" s="10">
        <f t="shared" si="0"/>
        <v>22000</v>
      </c>
      <c r="D15" s="10">
        <f t="shared" si="1"/>
        <v>10000</v>
      </c>
      <c r="E15" s="12">
        <f>-D15/((D15/C15)+1-10^(B15/20))</f>
        <v>144.2168336194251</v>
      </c>
      <c r="F15" s="12">
        <f t="shared" si="2"/>
        <v>10143.277604417712</v>
      </c>
    </row>
    <row r="16" spans="1:6" ht="12.75">
      <c r="A16" s="5">
        <v>6</v>
      </c>
      <c r="B16" s="28">
        <v>34</v>
      </c>
      <c r="C16" s="10">
        <f t="shared" si="0"/>
        <v>22000</v>
      </c>
      <c r="D16" s="10">
        <f t="shared" si="1"/>
        <v>10000</v>
      </c>
      <c r="E16" s="12">
        <f>-D16/((D16/C16)+1-10^(B16/20))</f>
        <v>205.48996057978667</v>
      </c>
      <c r="F16" s="12">
        <f t="shared" si="2"/>
        <v>10203.588353185667</v>
      </c>
    </row>
    <row r="17" spans="1:6" ht="12.75">
      <c r="A17" s="5">
        <v>7</v>
      </c>
      <c r="B17" s="28">
        <v>30</v>
      </c>
      <c r="C17" s="10">
        <f t="shared" si="0"/>
        <v>22000</v>
      </c>
      <c r="D17" s="10">
        <f t="shared" si="1"/>
        <v>10000</v>
      </c>
      <c r="E17" s="12">
        <f>-D17/((D17/C17)+1-10^(B17/20))</f>
        <v>331.4745220303897</v>
      </c>
      <c r="F17" s="12">
        <f t="shared" si="2"/>
        <v>10326.554320337174</v>
      </c>
    </row>
    <row r="18" spans="1:6" ht="12.75">
      <c r="A18" s="5">
        <v>8</v>
      </c>
      <c r="B18" s="28">
        <v>26</v>
      </c>
      <c r="C18" s="10">
        <f t="shared" si="0"/>
        <v>22000</v>
      </c>
      <c r="D18" s="10">
        <f t="shared" si="1"/>
        <v>10000</v>
      </c>
      <c r="E18" s="12">
        <f>-D18/((D18/C18)+1-10^(B18/20))</f>
        <v>540.5967130641628</v>
      </c>
      <c r="F18" s="12">
        <f t="shared" si="2"/>
        <v>10527.631448217984</v>
      </c>
    </row>
    <row r="19" spans="1:6" ht="12.75">
      <c r="A19" s="5">
        <v>9</v>
      </c>
      <c r="B19" s="28">
        <v>21</v>
      </c>
      <c r="C19" s="10">
        <f t="shared" si="0"/>
        <v>22000</v>
      </c>
      <c r="D19" s="10">
        <f t="shared" si="1"/>
        <v>10000</v>
      </c>
      <c r="E19" s="12">
        <f>-D19/((D19/C19)+1-10^(B19/20))</f>
        <v>1023.9985227185409</v>
      </c>
      <c r="F19" s="12">
        <f t="shared" si="2"/>
        <v>10978.455913188962</v>
      </c>
    </row>
    <row r="20" spans="1:6" ht="12.75">
      <c r="A20" s="5">
        <v>10</v>
      </c>
      <c r="B20" s="28">
        <v>16</v>
      </c>
      <c r="C20" s="10">
        <f t="shared" si="0"/>
        <v>22000</v>
      </c>
      <c r="D20" s="10">
        <f t="shared" si="1"/>
        <v>10000</v>
      </c>
      <c r="E20" s="12">
        <f>-D20/((D20/C20)+1-10^(B20/20))</f>
        <v>2059.7203600203597</v>
      </c>
      <c r="F20" s="12">
        <f t="shared" si="2"/>
        <v>11883.390465158738</v>
      </c>
    </row>
    <row r="21" spans="1:6" ht="12.75">
      <c r="A21" s="5">
        <v>11</v>
      </c>
      <c r="B21" s="28">
        <v>10</v>
      </c>
      <c r="C21" s="10">
        <f t="shared" si="0"/>
        <v>22000</v>
      </c>
      <c r="D21" s="10">
        <f t="shared" si="1"/>
        <v>10000</v>
      </c>
      <c r="E21" s="12">
        <f>-D21/((D21/C21)+1-10^(B21/20))</f>
        <v>5855.71904486765</v>
      </c>
      <c r="F21" s="12">
        <f t="shared" si="2"/>
        <v>14624.752955742642</v>
      </c>
    </row>
    <row r="22" spans="1:6" ht="12.75">
      <c r="A22" s="5">
        <v>12</v>
      </c>
      <c r="B22" s="28">
        <v>4</v>
      </c>
      <c r="C22" s="10">
        <f t="shared" si="0"/>
        <v>22000</v>
      </c>
      <c r="D22" s="10">
        <f t="shared" si="1"/>
        <v>10000</v>
      </c>
      <c r="E22" s="9">
        <f>-D22/((D22/C22)+1-10^(B22/20))</f>
        <v>76717.86376891681</v>
      </c>
      <c r="F22" s="9">
        <f t="shared" si="2"/>
        <v>27097.13863811955</v>
      </c>
    </row>
    <row r="25" spans="1:6" ht="12.75">
      <c r="A25" t="s">
        <v>25</v>
      </c>
      <c r="C25" s="10"/>
      <c r="D25"/>
      <c r="E25" s="1"/>
      <c r="F25"/>
    </row>
    <row r="26" spans="1:6" ht="12.75">
      <c r="A26" t="s">
        <v>12</v>
      </c>
      <c r="C26" s="10"/>
      <c r="D26"/>
      <c r="E26" s="1"/>
      <c r="F26"/>
    </row>
    <row r="27" spans="3:6" ht="12.75">
      <c r="C27" s="10"/>
      <c r="D27"/>
      <c r="E27" s="1"/>
      <c r="F27"/>
    </row>
    <row r="28" spans="1:6" ht="12.75">
      <c r="A28" t="s">
        <v>13</v>
      </c>
      <c r="C28" s="10"/>
      <c r="D28"/>
      <c r="E28" s="1"/>
      <c r="F28"/>
    </row>
    <row r="29" spans="1:6" ht="12.75">
      <c r="A29" t="s">
        <v>14</v>
      </c>
      <c r="C29" s="10"/>
      <c r="D29"/>
      <c r="E29" s="1"/>
      <c r="F29"/>
    </row>
    <row r="30" spans="1:6" ht="12.75">
      <c r="A30" t="s">
        <v>27</v>
      </c>
      <c r="C30" s="10"/>
      <c r="D30"/>
      <c r="E30" s="1"/>
      <c r="F30"/>
    </row>
    <row r="31" spans="1:6" ht="12.75">
      <c r="A31" t="s">
        <v>28</v>
      </c>
      <c r="C31" s="10"/>
      <c r="D31"/>
      <c r="E31" s="1"/>
      <c r="F31"/>
    </row>
    <row r="32" spans="3:6" ht="12.75">
      <c r="C32" s="10"/>
      <c r="D32"/>
      <c r="E32" s="1"/>
      <c r="F32"/>
    </row>
    <row r="33" spans="1:7" ht="12.75">
      <c r="A33" s="5" t="s">
        <v>0</v>
      </c>
      <c r="B33" s="5" t="s">
        <v>3</v>
      </c>
      <c r="C33" s="5" t="s">
        <v>6</v>
      </c>
      <c r="D33" s="18" t="s">
        <v>4</v>
      </c>
      <c r="E33" s="21" t="s">
        <v>1</v>
      </c>
      <c r="F33" s="21" t="s">
        <v>1</v>
      </c>
      <c r="G33" s="7" t="s">
        <v>5</v>
      </c>
    </row>
    <row r="34" spans="1:7" ht="12.75">
      <c r="A34" s="5"/>
      <c r="B34" s="35">
        <v>10000</v>
      </c>
      <c r="C34" s="35">
        <v>22000</v>
      </c>
      <c r="D34" s="18"/>
      <c r="E34" s="22" t="s">
        <v>2</v>
      </c>
      <c r="F34" s="22" t="s">
        <v>10</v>
      </c>
      <c r="G34" s="12" t="s">
        <v>11</v>
      </c>
    </row>
    <row r="35" spans="2:7" ht="12.75">
      <c r="B35" s="1"/>
      <c r="D35" s="19"/>
      <c r="E35" s="20"/>
      <c r="F35" s="20"/>
      <c r="G35" s="25"/>
    </row>
    <row r="36" spans="1:7" ht="12.75">
      <c r="A36">
        <v>1</v>
      </c>
      <c r="B36" s="1">
        <f>B34</f>
        <v>10000</v>
      </c>
      <c r="C36" s="10">
        <f>C34</f>
        <v>22000</v>
      </c>
      <c r="D36" s="34">
        <v>33</v>
      </c>
      <c r="E36" s="23">
        <f>-20*LOG(D36*C36/(B36*D36+B36*C36+D36*C36),10)</f>
        <v>49.67131373030466</v>
      </c>
      <c r="F36" s="23"/>
      <c r="G36" s="4">
        <f>B36+(C36*D36/(C36+D36))</f>
        <v>10032.950574138791</v>
      </c>
    </row>
    <row r="37" spans="1:7" ht="12.75">
      <c r="A37">
        <v>2</v>
      </c>
      <c r="B37" s="1">
        <f>B36</f>
        <v>10000</v>
      </c>
      <c r="C37" s="10">
        <f>C36</f>
        <v>22000</v>
      </c>
      <c r="D37" s="34">
        <v>47</v>
      </c>
      <c r="E37" s="23">
        <f aca="true" t="shared" si="3" ref="E37:E47">-20*LOG(D37*C37/(B37*D37+B37*C37+D37*C37),10)</f>
        <v>46.617220690401815</v>
      </c>
      <c r="F37" s="23">
        <f>E36-E37</f>
        <v>3.0540930399028454</v>
      </c>
      <c r="G37" s="4">
        <f>B37+(C37*D37/(C37+D37))</f>
        <v>10046.899804962126</v>
      </c>
    </row>
    <row r="38" spans="1:7" ht="12.75">
      <c r="A38">
        <v>3</v>
      </c>
      <c r="B38" s="1">
        <f aca="true" t="shared" si="4" ref="B38:C47">B37</f>
        <v>10000</v>
      </c>
      <c r="C38" s="10">
        <f t="shared" si="4"/>
        <v>22000</v>
      </c>
      <c r="D38" s="34">
        <v>68</v>
      </c>
      <c r="E38" s="23">
        <f t="shared" si="3"/>
        <v>43.43531100096033</v>
      </c>
      <c r="F38" s="23">
        <f aca="true" t="shared" si="5" ref="F38:F47">E37-E38</f>
        <v>3.1819096894414827</v>
      </c>
      <c r="G38" s="4">
        <f aca="true" t="shared" si="6" ref="G38:G47">B38+(C38*D38/(C38+D38))</f>
        <v>10067.79046583288</v>
      </c>
    </row>
    <row r="39" spans="1:7" ht="12.75">
      <c r="A39">
        <v>4</v>
      </c>
      <c r="B39" s="1">
        <f t="shared" si="4"/>
        <v>10000</v>
      </c>
      <c r="C39" s="10">
        <f t="shared" si="4"/>
        <v>22000</v>
      </c>
      <c r="D39" s="34">
        <v>100</v>
      </c>
      <c r="E39" s="23">
        <f t="shared" si="3"/>
        <v>40.12543018886669</v>
      </c>
      <c r="F39" s="23">
        <f t="shared" si="5"/>
        <v>3.3098808120936454</v>
      </c>
      <c r="G39" s="4">
        <f t="shared" si="6"/>
        <v>10099.547511312217</v>
      </c>
    </row>
    <row r="40" spans="1:7" ht="12.75">
      <c r="A40">
        <v>5</v>
      </c>
      <c r="B40" s="1">
        <f t="shared" si="4"/>
        <v>10000</v>
      </c>
      <c r="C40" s="10">
        <f t="shared" si="4"/>
        <v>22000</v>
      </c>
      <c r="D40" s="34">
        <v>150</v>
      </c>
      <c r="E40" s="23">
        <f t="shared" si="3"/>
        <v>36.66564734038272</v>
      </c>
      <c r="F40" s="23">
        <f t="shared" si="5"/>
        <v>3.459782848483968</v>
      </c>
      <c r="G40" s="4">
        <f t="shared" si="6"/>
        <v>10148.984198645598</v>
      </c>
    </row>
    <row r="41" spans="1:7" ht="12.75">
      <c r="A41">
        <v>6</v>
      </c>
      <c r="B41" s="1">
        <f t="shared" si="4"/>
        <v>10000</v>
      </c>
      <c r="C41" s="10">
        <f t="shared" si="4"/>
        <v>22000</v>
      </c>
      <c r="D41" s="34">
        <v>200</v>
      </c>
      <c r="E41" s="23">
        <f t="shared" si="3"/>
        <v>34.228474920600924</v>
      </c>
      <c r="F41" s="23">
        <f t="shared" si="5"/>
        <v>2.4371724197817954</v>
      </c>
      <c r="G41" s="4">
        <f t="shared" si="6"/>
        <v>10198.198198198199</v>
      </c>
    </row>
    <row r="42" spans="1:7" ht="12.75">
      <c r="A42">
        <v>7</v>
      </c>
      <c r="B42" s="1">
        <f t="shared" si="4"/>
        <v>10000</v>
      </c>
      <c r="C42" s="10">
        <f t="shared" si="4"/>
        <v>22000</v>
      </c>
      <c r="D42" s="34">
        <v>330</v>
      </c>
      <c r="E42" s="23">
        <f t="shared" si="3"/>
        <v>30.036946855396405</v>
      </c>
      <c r="F42" s="23">
        <f t="shared" si="5"/>
        <v>4.191528065204519</v>
      </c>
      <c r="G42" s="4">
        <f t="shared" si="6"/>
        <v>10325.123152709359</v>
      </c>
    </row>
    <row r="43" spans="1:7" ht="12.75">
      <c r="A43">
        <v>8</v>
      </c>
      <c r="B43" s="1">
        <f t="shared" si="4"/>
        <v>10000</v>
      </c>
      <c r="C43" s="10">
        <f t="shared" si="4"/>
        <v>22000</v>
      </c>
      <c r="D43" s="34">
        <v>560</v>
      </c>
      <c r="E43" s="23">
        <f t="shared" si="3"/>
        <v>25.716404866989446</v>
      </c>
      <c r="F43" s="23">
        <f t="shared" si="5"/>
        <v>4.3205419884069585</v>
      </c>
      <c r="G43" s="4">
        <f t="shared" si="6"/>
        <v>10546.099290780141</v>
      </c>
    </row>
    <row r="44" spans="1:7" ht="12.75">
      <c r="A44">
        <v>9</v>
      </c>
      <c r="B44" s="1">
        <f t="shared" si="4"/>
        <v>10000</v>
      </c>
      <c r="C44" s="10">
        <f t="shared" si="4"/>
        <v>22000</v>
      </c>
      <c r="D44" s="34">
        <v>1000</v>
      </c>
      <c r="E44" s="23">
        <f t="shared" si="3"/>
        <v>21.179557199186757</v>
      </c>
      <c r="F44" s="23">
        <f t="shared" si="5"/>
        <v>4.536847667802689</v>
      </c>
      <c r="G44" s="4">
        <f t="shared" si="6"/>
        <v>10956.521739130434</v>
      </c>
    </row>
    <row r="45" spans="1:7" ht="12.75">
      <c r="A45">
        <v>10</v>
      </c>
      <c r="B45" s="1">
        <f t="shared" si="4"/>
        <v>10000</v>
      </c>
      <c r="C45" s="10">
        <f t="shared" si="4"/>
        <v>22000</v>
      </c>
      <c r="D45" s="34">
        <v>2000</v>
      </c>
      <c r="E45" s="23">
        <f t="shared" si="3"/>
        <v>16.197313271217006</v>
      </c>
      <c r="F45" s="23">
        <f t="shared" si="5"/>
        <v>4.982243927969751</v>
      </c>
      <c r="G45" s="4">
        <f t="shared" si="6"/>
        <v>11833.333333333334</v>
      </c>
    </row>
    <row r="46" spans="1:7" ht="12.75">
      <c r="A46">
        <v>11</v>
      </c>
      <c r="B46" s="1">
        <f t="shared" si="4"/>
        <v>10000</v>
      </c>
      <c r="C46" s="10">
        <f t="shared" si="4"/>
        <v>22000</v>
      </c>
      <c r="D46" s="34">
        <v>5600</v>
      </c>
      <c r="E46" s="23">
        <f t="shared" si="3"/>
        <v>10.211596495738535</v>
      </c>
      <c r="F46" s="23">
        <f t="shared" si="5"/>
        <v>5.985716775478471</v>
      </c>
      <c r="G46" s="4">
        <f t="shared" si="6"/>
        <v>14463.768115942028</v>
      </c>
    </row>
    <row r="47" spans="1:7" ht="12.75">
      <c r="A47">
        <v>12</v>
      </c>
      <c r="B47" s="1">
        <f t="shared" si="4"/>
        <v>10000</v>
      </c>
      <c r="C47" s="10">
        <f t="shared" si="4"/>
        <v>22000</v>
      </c>
      <c r="D47" s="34">
        <v>22000</v>
      </c>
      <c r="E47" s="24">
        <f t="shared" si="3"/>
        <v>5.616532191513884</v>
      </c>
      <c r="F47" s="24">
        <f t="shared" si="5"/>
        <v>4.595064304224651</v>
      </c>
      <c r="G47" s="3">
        <f t="shared" si="6"/>
        <v>21000</v>
      </c>
    </row>
    <row r="49" ht="12.75">
      <c r="F49" s="26"/>
    </row>
    <row r="50" ht="12.75">
      <c r="A50" t="s">
        <v>30</v>
      </c>
    </row>
  </sheetData>
  <sheetProtection password="CFDA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IFF</dc:creator>
  <cp:keywords/>
  <dc:description/>
  <cp:lastModifiedBy>IFF</cp:lastModifiedBy>
  <dcterms:created xsi:type="dcterms:W3CDTF">2005-11-13T21:12:42Z</dcterms:created>
  <dcterms:modified xsi:type="dcterms:W3CDTF">2005-11-17T21:13:57Z</dcterms:modified>
  <cp:category/>
  <cp:version/>
  <cp:contentType/>
  <cp:contentStatus/>
</cp:coreProperties>
</file>